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781" activeTab="0"/>
  </bookViews>
  <sheets>
    <sheet name="Decreto 36562" sheetId="1" r:id="rId1"/>
  </sheets>
  <definedNames/>
  <calcPr fullCalcOnLoad="1"/>
</workbook>
</file>

<file path=xl/sharedStrings.xml><?xml version="1.0" encoding="utf-8"?>
<sst xmlns="http://schemas.openxmlformats.org/spreadsheetml/2006/main" count="54" uniqueCount="26">
  <si>
    <t>Rango 1</t>
  </si>
  <si>
    <t>Audiencia Temprana</t>
  </si>
  <si>
    <t>Audiencia Preliminar</t>
  </si>
  <si>
    <t>Debate</t>
  </si>
  <si>
    <t>Rango 2</t>
  </si>
  <si>
    <t>Rango 3</t>
  </si>
  <si>
    <t>I RANGO</t>
  </si>
  <si>
    <t>DIFERENCIA</t>
  </si>
  <si>
    <t>II RANGO</t>
  </si>
  <si>
    <t>Hecho por:</t>
  </si>
  <si>
    <t>María Isabel AC-ODCV</t>
  </si>
  <si>
    <t>AUDIENCIA</t>
  </si>
  <si>
    <t xml:space="preserve">DEBATE </t>
  </si>
  <si>
    <t>¢100,000</t>
  </si>
  <si>
    <t>Monto Total Arreglo / Pretensiones</t>
  </si>
  <si>
    <t>HONORARIOS MÍNIMOS</t>
  </si>
  <si>
    <t xml:space="preserve"> </t>
  </si>
  <si>
    <t xml:space="preserve">Audiencia Temprana </t>
  </si>
  <si>
    <t>*En casos de Audiencia (Temprana-Preliminar) ya incluye la aplicación del 50% (Art 17)</t>
  </si>
  <si>
    <t xml:space="preserve">Procedimiento Especial Abreviado </t>
  </si>
  <si>
    <t xml:space="preserve"> Del 18 Mayo 2011 al 12 Agosto 2015</t>
  </si>
  <si>
    <t xml:space="preserve">*NO Incluye aplicación del 50% (Art 17) </t>
  </si>
  <si>
    <r>
      <t>DECRETO 36562</t>
    </r>
    <r>
      <rPr>
        <sz val="10"/>
        <color indexed="9"/>
        <rFont val="Arial"/>
        <family val="0"/>
      </rPr>
      <t xml:space="preserve"> </t>
    </r>
  </si>
  <si>
    <r>
      <t>MAYOR</t>
    </r>
    <r>
      <rPr>
        <sz val="10"/>
        <color indexed="9"/>
        <rFont val="Arial"/>
        <family val="0"/>
      </rPr>
      <t xml:space="preserve"> a ¢0.00 </t>
    </r>
    <r>
      <rPr>
        <b/>
        <sz val="10"/>
        <color indexed="9"/>
        <rFont val="Arial"/>
        <family val="0"/>
      </rPr>
      <t>MENOR</t>
    </r>
    <r>
      <rPr>
        <sz val="10"/>
        <color indexed="9"/>
        <rFont val="Arial"/>
        <family val="0"/>
      </rPr>
      <t xml:space="preserve"> a ¢15,000,000.00</t>
    </r>
  </si>
  <si>
    <r>
      <t>MAYOR</t>
    </r>
    <r>
      <rPr>
        <sz val="10"/>
        <color indexed="9"/>
        <rFont val="Arial"/>
        <family val="0"/>
      </rPr>
      <t xml:space="preserve"> a ¢15,000,000.00 </t>
    </r>
    <r>
      <rPr>
        <b/>
        <sz val="10"/>
        <color indexed="9"/>
        <rFont val="Arial"/>
        <family val="0"/>
      </rPr>
      <t>MENOR</t>
    </r>
    <r>
      <rPr>
        <sz val="10"/>
        <color indexed="9"/>
        <rFont val="Arial"/>
        <family val="0"/>
      </rPr>
      <t xml:space="preserve"> a ¢75,000,000.00</t>
    </r>
  </si>
  <si>
    <r>
      <t>EXCESO</t>
    </r>
    <r>
      <rPr>
        <sz val="10"/>
        <color indexed="9"/>
        <rFont val="Arial"/>
        <family val="0"/>
      </rPr>
      <t xml:space="preserve"> a ¢75,000,000.00</t>
    </r>
  </si>
</sst>
</file>

<file path=xl/styles.xml><?xml version="1.0" encoding="utf-8"?>
<styleSheet xmlns="http://schemas.openxmlformats.org/spreadsheetml/2006/main">
  <numFmts count="25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\ _€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u val="single"/>
      <sz val="10"/>
      <color indexed="9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12" xfId="0" applyNumberFormat="1" applyFont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0" xfId="0" applyNumberFormat="1" applyFont="1" applyAlignment="1" applyProtection="1">
      <alignment horizontal="center" vertical="center" wrapText="1"/>
      <protection/>
    </xf>
    <xf numFmtId="180" fontId="0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180" fontId="3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right" vertical="center" wrapText="1"/>
      <protection/>
    </xf>
    <xf numFmtId="180" fontId="0" fillId="0" borderId="0" xfId="0" applyNumberFormat="1" applyFont="1" applyFill="1" applyAlignment="1" applyProtection="1">
      <alignment horizontal="center" vertical="center" wrapText="1"/>
      <protection/>
    </xf>
    <xf numFmtId="180" fontId="0" fillId="0" borderId="14" xfId="0" applyNumberFormat="1" applyFont="1" applyFill="1" applyBorder="1" applyAlignment="1" applyProtection="1">
      <alignment horizontal="center" vertical="center" wrapText="1"/>
      <protection/>
    </xf>
    <xf numFmtId="180" fontId="0" fillId="0" borderId="0" xfId="0" applyNumberFormat="1" applyFont="1" applyFill="1" applyBorder="1" applyAlignment="1" applyProtection="1">
      <alignment horizontal="center" vertical="center" wrapText="1"/>
      <protection/>
    </xf>
    <xf numFmtId="18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180" fontId="7" fillId="34" borderId="11" xfId="0" applyNumberFormat="1" applyFont="1" applyFill="1" applyBorder="1" applyAlignment="1" applyProtection="1">
      <alignment horizontal="center" vertical="center" wrapText="1"/>
      <protection/>
    </xf>
    <xf numFmtId="180" fontId="7" fillId="34" borderId="13" xfId="0" applyNumberFormat="1" applyFont="1" applyFill="1" applyBorder="1" applyAlignment="1" applyProtection="1">
      <alignment horizontal="center" vertical="center" wrapText="1"/>
      <protection locked="0"/>
    </xf>
    <xf numFmtId="180" fontId="7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4" borderId="19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180" fontId="0" fillId="0" borderId="12" xfId="0" applyNumberFormat="1" applyFont="1" applyBorder="1" applyAlignment="1" applyProtection="1">
      <alignment horizontal="center" vertical="center" wrapText="1"/>
      <protection/>
    </xf>
    <xf numFmtId="180" fontId="0" fillId="0" borderId="14" xfId="0" applyNumberFormat="1" applyFont="1" applyBorder="1" applyAlignment="1" applyProtection="1">
      <alignment horizontal="center" vertical="center" wrapText="1"/>
      <protection/>
    </xf>
    <xf numFmtId="180" fontId="0" fillId="0" borderId="11" xfId="0" applyNumberFormat="1" applyFont="1" applyBorder="1" applyAlignment="1" applyProtection="1">
      <alignment horizontal="center" vertical="center" wrapText="1"/>
      <protection/>
    </xf>
    <xf numFmtId="180" fontId="0" fillId="0" borderId="12" xfId="0" applyNumberFormat="1" applyFont="1" applyFill="1" applyBorder="1" applyAlignment="1" applyProtection="1">
      <alignment horizontal="center" vertical="center" wrapText="1"/>
      <protection/>
    </xf>
    <xf numFmtId="180" fontId="0" fillId="0" borderId="14" xfId="0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180" fontId="7" fillId="34" borderId="20" xfId="0" applyNumberFormat="1" applyFont="1" applyFill="1" applyBorder="1" applyAlignment="1" applyProtection="1">
      <alignment horizontal="center" vertical="center" wrapText="1"/>
      <protection locked="0"/>
    </xf>
    <xf numFmtId="180" fontId="7" fillId="34" borderId="16" xfId="0" applyNumberFormat="1" applyFont="1" applyFill="1" applyBorder="1" applyAlignment="1" applyProtection="1">
      <alignment horizontal="center" vertical="center" wrapText="1"/>
      <protection locked="0"/>
    </xf>
    <xf numFmtId="180" fontId="7" fillId="34" borderId="12" xfId="0" applyNumberFormat="1" applyFont="1" applyFill="1" applyBorder="1" applyAlignment="1" applyProtection="1">
      <alignment horizontal="center" vertical="center" wrapText="1"/>
      <protection/>
    </xf>
    <xf numFmtId="180" fontId="7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9"/>
  <sheetViews>
    <sheetView tabSelected="1" zoomScalePageLayoutView="0" workbookViewId="0" topLeftCell="A1">
      <selection activeCell="G28" sqref="G28"/>
    </sheetView>
  </sheetViews>
  <sheetFormatPr defaultColWidth="11.421875" defaultRowHeight="12.75"/>
  <cols>
    <col min="1" max="1" width="2.7109375" style="8" customWidth="1"/>
    <col min="2" max="2" width="21.7109375" style="8" customWidth="1"/>
    <col min="3" max="5" width="18.7109375" style="8" customWidth="1"/>
    <col min="6" max="6" width="7.7109375" style="8" customWidth="1"/>
    <col min="7" max="7" width="21.7109375" style="8" customWidth="1"/>
    <col min="8" max="10" width="15.7109375" style="8" customWidth="1"/>
    <col min="11" max="16384" width="11.421875" style="8" customWidth="1"/>
  </cols>
  <sheetData>
    <row r="1" ht="10.5" thickBot="1"/>
    <row r="2" spans="2:10" ht="24" customHeight="1" thickBot="1">
      <c r="B2" s="29" t="s">
        <v>22</v>
      </c>
      <c r="C2" s="30"/>
      <c r="D2" s="30"/>
      <c r="E2" s="30"/>
      <c r="F2" s="30"/>
      <c r="G2" s="30"/>
      <c r="H2" s="30"/>
      <c r="I2" s="30"/>
      <c r="J2" s="31"/>
    </row>
    <row r="3" spans="2:10" ht="16.5" customHeight="1" thickBot="1">
      <c r="B3" s="32" t="s">
        <v>20</v>
      </c>
      <c r="C3" s="33"/>
      <c r="D3" s="33"/>
      <c r="E3" s="33"/>
      <c r="F3" s="33"/>
      <c r="G3" s="33"/>
      <c r="H3" s="33"/>
      <c r="I3" s="33"/>
      <c r="J3" s="34"/>
    </row>
    <row r="4" spans="2:10" ht="13.5" customHeight="1" thickBot="1">
      <c r="B4" s="32" t="s">
        <v>15</v>
      </c>
      <c r="C4" s="33"/>
      <c r="D4" s="33"/>
      <c r="E4" s="33"/>
      <c r="F4" s="33"/>
      <c r="G4" s="33"/>
      <c r="H4" s="33"/>
      <c r="I4" s="33"/>
      <c r="J4" s="34"/>
    </row>
    <row r="5" spans="2:10" ht="26.25" customHeight="1" thickBot="1">
      <c r="B5" s="35" t="s">
        <v>11</v>
      </c>
      <c r="C5" s="36"/>
      <c r="D5" s="36"/>
      <c r="E5" s="37"/>
      <c r="F5" s="32" t="s">
        <v>12</v>
      </c>
      <c r="G5" s="33"/>
      <c r="H5" s="33"/>
      <c r="I5" s="33"/>
      <c r="J5" s="34"/>
    </row>
    <row r="6" spans="2:10" ht="13.5" thickBot="1">
      <c r="B6" s="25" t="s">
        <v>13</v>
      </c>
      <c r="C6" s="26"/>
      <c r="D6" s="26"/>
      <c r="E6" s="26"/>
      <c r="F6" s="26"/>
      <c r="G6" s="26"/>
      <c r="H6" s="26"/>
      <c r="I6" s="26"/>
      <c r="J6" s="27"/>
    </row>
    <row r="7" spans="2:10" ht="13.5" thickBot="1">
      <c r="B7" s="21"/>
      <c r="C7" s="21"/>
      <c r="D7" s="21"/>
      <c r="E7" s="21"/>
      <c r="F7" s="21"/>
      <c r="G7" s="21"/>
      <c r="H7" s="21"/>
      <c r="I7" s="21"/>
      <c r="J7" s="21"/>
    </row>
    <row r="8" spans="2:10" ht="13.5" thickBot="1">
      <c r="B8" s="52" t="s">
        <v>18</v>
      </c>
      <c r="C8" s="52"/>
      <c r="D8" s="52"/>
      <c r="E8" s="52"/>
      <c r="G8" s="53" t="s">
        <v>19</v>
      </c>
      <c r="H8" s="54"/>
      <c r="I8" s="54"/>
      <c r="J8" s="55"/>
    </row>
    <row r="9" spans="2:10" ht="9.75">
      <c r="B9" s="17"/>
      <c r="C9" s="17"/>
      <c r="D9" s="17"/>
      <c r="E9" s="17"/>
      <c r="G9" s="28" t="s">
        <v>21</v>
      </c>
      <c r="H9" s="28"/>
      <c r="I9" s="28"/>
      <c r="J9" s="28"/>
    </row>
    <row r="10" ht="10.5" thickBot="1">
      <c r="B10" s="9"/>
    </row>
    <row r="11" spans="2:10" ht="21" customHeight="1" thickBot="1">
      <c r="B11" s="32" t="s">
        <v>0</v>
      </c>
      <c r="C11" s="33"/>
      <c r="D11" s="33"/>
      <c r="E11" s="34"/>
      <c r="G11" s="32" t="s">
        <v>0</v>
      </c>
      <c r="H11" s="33"/>
      <c r="I11" s="33"/>
      <c r="J11" s="34"/>
    </row>
    <row r="12" spans="2:10" ht="16.5" customHeight="1" thickBot="1">
      <c r="B12" s="32" t="s">
        <v>23</v>
      </c>
      <c r="C12" s="33"/>
      <c r="D12" s="33"/>
      <c r="E12" s="34"/>
      <c r="G12" s="32" t="s">
        <v>23</v>
      </c>
      <c r="H12" s="33"/>
      <c r="I12" s="33"/>
      <c r="J12" s="34"/>
    </row>
    <row r="13" spans="2:10" ht="27" thickBot="1">
      <c r="B13" s="16" t="s">
        <v>14</v>
      </c>
      <c r="C13" s="22" t="s">
        <v>17</v>
      </c>
      <c r="D13" s="22" t="s">
        <v>2</v>
      </c>
      <c r="E13" s="22" t="s">
        <v>3</v>
      </c>
      <c r="G13" s="16" t="s">
        <v>14</v>
      </c>
      <c r="H13" s="38" t="s">
        <v>19</v>
      </c>
      <c r="I13" s="39"/>
      <c r="J13" s="40"/>
    </row>
    <row r="14" spans="2:10" s="10" customFormat="1" ht="13.5" thickBot="1">
      <c r="B14" s="19">
        <v>8662000</v>
      </c>
      <c r="C14" s="13">
        <f>+B14*20%/3*1*50%</f>
        <v>288733.3333333333</v>
      </c>
      <c r="D14" s="5">
        <f>+B14*20%/3*2*50%</f>
        <v>577466.6666666666</v>
      </c>
      <c r="E14" s="3">
        <f>+B14*20%</f>
        <v>1732400</v>
      </c>
      <c r="G14" s="19">
        <v>550000</v>
      </c>
      <c r="H14" s="44">
        <f>+G14*20%/3*2</f>
        <v>73333.33333333333</v>
      </c>
      <c r="I14" s="45"/>
      <c r="J14" s="46"/>
    </row>
    <row r="15" spans="2:10" s="10" customFormat="1" ht="12.75">
      <c r="B15" s="14"/>
      <c r="C15" s="14"/>
      <c r="D15" s="14"/>
      <c r="E15" s="14"/>
      <c r="G15" s="14" t="s">
        <v>16</v>
      </c>
      <c r="H15" s="14"/>
      <c r="I15" s="14"/>
      <c r="J15" s="14"/>
    </row>
    <row r="16" spans="2:10" s="10" customFormat="1" ht="13.5" thickBot="1">
      <c r="B16" s="14"/>
      <c r="C16" s="14"/>
      <c r="D16" s="14"/>
      <c r="E16" s="12"/>
      <c r="G16" s="7" t="s">
        <v>16</v>
      </c>
      <c r="H16" s="7"/>
      <c r="I16" s="7"/>
      <c r="J16" s="6"/>
    </row>
    <row r="17" spans="2:10" ht="16.5" customHeight="1" thickBot="1">
      <c r="B17" s="32" t="s">
        <v>4</v>
      </c>
      <c r="C17" s="33"/>
      <c r="D17" s="33"/>
      <c r="E17" s="34"/>
      <c r="G17" s="32" t="s">
        <v>4</v>
      </c>
      <c r="H17" s="33"/>
      <c r="I17" s="33"/>
      <c r="J17" s="34"/>
    </row>
    <row r="18" spans="2:10" ht="16.5" customHeight="1" thickBot="1">
      <c r="B18" s="32" t="s">
        <v>24</v>
      </c>
      <c r="C18" s="33"/>
      <c r="D18" s="33"/>
      <c r="E18" s="34"/>
      <c r="G18" s="32" t="s">
        <v>24</v>
      </c>
      <c r="H18" s="33"/>
      <c r="I18" s="33"/>
      <c r="J18" s="34"/>
    </row>
    <row r="19" spans="2:10" ht="27" thickBot="1">
      <c r="B19" s="16" t="s">
        <v>14</v>
      </c>
      <c r="C19" s="23" t="s">
        <v>6</v>
      </c>
      <c r="D19" s="38" t="s">
        <v>7</v>
      </c>
      <c r="E19" s="40"/>
      <c r="G19" s="16" t="s">
        <v>14</v>
      </c>
      <c r="H19" s="23" t="s">
        <v>6</v>
      </c>
      <c r="I19" s="38" t="s">
        <v>7</v>
      </c>
      <c r="J19" s="40"/>
    </row>
    <row r="20" spans="2:10" ht="13.5" customHeight="1" thickBot="1">
      <c r="B20" s="47">
        <v>17600767</v>
      </c>
      <c r="C20" s="20">
        <v>15000000</v>
      </c>
      <c r="D20" s="50">
        <f>+B20-C20</f>
        <v>2600767</v>
      </c>
      <c r="E20" s="51"/>
      <c r="G20" s="47">
        <v>25497574</v>
      </c>
      <c r="H20" s="20">
        <v>15000000</v>
      </c>
      <c r="I20" s="50">
        <f>+G20-H20</f>
        <v>10497574</v>
      </c>
      <c r="J20" s="51"/>
    </row>
    <row r="21" spans="2:10" ht="13.5" customHeight="1" thickBot="1">
      <c r="B21" s="48"/>
      <c r="C21" s="2">
        <f>+C20*20%</f>
        <v>3000000</v>
      </c>
      <c r="D21" s="44">
        <f>+D20*15%</f>
        <v>390115.05</v>
      </c>
      <c r="E21" s="46"/>
      <c r="G21" s="48"/>
      <c r="H21" s="2">
        <f>+H20*20%</f>
        <v>3000000</v>
      </c>
      <c r="I21" s="44">
        <f>+I20*15%</f>
        <v>1574636.0999999999</v>
      </c>
      <c r="J21" s="46"/>
    </row>
    <row r="22" spans="2:10" ht="30.75" customHeight="1" thickBot="1">
      <c r="B22" s="48"/>
      <c r="C22" s="44">
        <f>+C21+D21</f>
        <v>3390115.05</v>
      </c>
      <c r="D22" s="45"/>
      <c r="E22" s="46"/>
      <c r="G22" s="48"/>
      <c r="H22" s="44">
        <f>+H21+I21</f>
        <v>4574636.1</v>
      </c>
      <c r="I22" s="45"/>
      <c r="J22" s="46"/>
    </row>
    <row r="23" spans="2:10" ht="27" thickBot="1">
      <c r="B23" s="48"/>
      <c r="C23" s="22" t="s">
        <v>1</v>
      </c>
      <c r="D23" s="22" t="s">
        <v>2</v>
      </c>
      <c r="E23" s="22" t="s">
        <v>3</v>
      </c>
      <c r="G23" s="48"/>
      <c r="H23" s="38" t="s">
        <v>19</v>
      </c>
      <c r="I23" s="39"/>
      <c r="J23" s="40"/>
    </row>
    <row r="24" spans="2:10" ht="13.5" customHeight="1" thickBot="1">
      <c r="B24" s="49"/>
      <c r="C24" s="15">
        <f>+C22/3*1*50%</f>
        <v>565019.1749999999</v>
      </c>
      <c r="D24" s="5">
        <f>+C22/3*2*50%</f>
        <v>1130038.3499999999</v>
      </c>
      <c r="E24" s="3">
        <f>+C22</f>
        <v>3390115.05</v>
      </c>
      <c r="G24" s="49"/>
      <c r="H24" s="41">
        <f>+H22/3*2</f>
        <v>3049757.4</v>
      </c>
      <c r="I24" s="42"/>
      <c r="J24" s="43"/>
    </row>
    <row r="25" spans="2:10" ht="13.5" thickBot="1">
      <c r="B25" s="7"/>
      <c r="C25" s="7"/>
      <c r="D25" s="7"/>
      <c r="E25" s="1"/>
      <c r="G25" s="7"/>
      <c r="H25" s="7"/>
      <c r="I25" s="7"/>
      <c r="J25" s="1"/>
    </row>
    <row r="26" spans="2:10" ht="16.5" customHeight="1" thickBot="1">
      <c r="B26" s="32" t="s">
        <v>5</v>
      </c>
      <c r="C26" s="33"/>
      <c r="D26" s="33"/>
      <c r="E26" s="34"/>
      <c r="G26" s="32" t="s">
        <v>5</v>
      </c>
      <c r="H26" s="33"/>
      <c r="I26" s="33"/>
      <c r="J26" s="34"/>
    </row>
    <row r="27" spans="2:10" ht="16.5" customHeight="1" thickBot="1">
      <c r="B27" s="32" t="s">
        <v>25</v>
      </c>
      <c r="C27" s="33"/>
      <c r="D27" s="33"/>
      <c r="E27" s="34"/>
      <c r="G27" s="32" t="s">
        <v>25</v>
      </c>
      <c r="H27" s="33"/>
      <c r="I27" s="33"/>
      <c r="J27" s="34"/>
    </row>
    <row r="28" spans="2:10" ht="27" thickBot="1">
      <c r="B28" s="16" t="s">
        <v>14</v>
      </c>
      <c r="C28" s="23" t="s">
        <v>6</v>
      </c>
      <c r="D28" s="23" t="s">
        <v>8</v>
      </c>
      <c r="E28" s="24" t="s">
        <v>7</v>
      </c>
      <c r="G28" s="16" t="s">
        <v>14</v>
      </c>
      <c r="H28" s="23" t="s">
        <v>6</v>
      </c>
      <c r="I28" s="23" t="s">
        <v>8</v>
      </c>
      <c r="J28" s="24" t="s">
        <v>7</v>
      </c>
    </row>
    <row r="29" spans="2:10" ht="13.5" customHeight="1" thickBot="1">
      <c r="B29" s="47">
        <v>127234134</v>
      </c>
      <c r="C29" s="20">
        <v>15000000</v>
      </c>
      <c r="D29" s="20">
        <v>60000000</v>
      </c>
      <c r="E29" s="18">
        <f>+B29-C29-D29</f>
        <v>52234134</v>
      </c>
      <c r="G29" s="47">
        <v>133780474</v>
      </c>
      <c r="H29" s="20">
        <v>15000000</v>
      </c>
      <c r="I29" s="20">
        <v>60000000</v>
      </c>
      <c r="J29" s="18">
        <f>+G29-H29-I29</f>
        <v>58780474</v>
      </c>
    </row>
    <row r="30" spans="2:10" ht="13.5" customHeight="1" thickBot="1">
      <c r="B30" s="48"/>
      <c r="C30" s="5">
        <f>+C29*20%</f>
        <v>3000000</v>
      </c>
      <c r="D30" s="5">
        <f>+D29*15%</f>
        <v>9000000</v>
      </c>
      <c r="E30" s="3">
        <f>+E29*10%</f>
        <v>5223413.4</v>
      </c>
      <c r="G30" s="48"/>
      <c r="H30" s="5">
        <f>+H29*20%</f>
        <v>3000000</v>
      </c>
      <c r="I30" s="5">
        <f>+I29*15%</f>
        <v>9000000</v>
      </c>
      <c r="J30" s="3">
        <f>+J29*10%</f>
        <v>5878047.4</v>
      </c>
    </row>
    <row r="31" spans="2:10" ht="13.5" customHeight="1" thickBot="1">
      <c r="B31" s="48"/>
      <c r="C31" s="44">
        <f>+C30+D30+E30</f>
        <v>17223413.4</v>
      </c>
      <c r="D31" s="45"/>
      <c r="E31" s="46"/>
      <c r="G31" s="48"/>
      <c r="H31" s="44">
        <f>+H30+I30+J30</f>
        <v>17878047.4</v>
      </c>
      <c r="I31" s="45"/>
      <c r="J31" s="46"/>
    </row>
    <row r="32" spans="2:10" ht="27" thickBot="1">
      <c r="B32" s="48"/>
      <c r="C32" s="22" t="s">
        <v>1</v>
      </c>
      <c r="D32" s="24" t="s">
        <v>2</v>
      </c>
      <c r="E32" s="24" t="s">
        <v>3</v>
      </c>
      <c r="G32" s="48"/>
      <c r="H32" s="38" t="s">
        <v>19</v>
      </c>
      <c r="I32" s="39"/>
      <c r="J32" s="40"/>
    </row>
    <row r="33" spans="2:10" ht="13.5" customHeight="1" thickBot="1">
      <c r="B33" s="49"/>
      <c r="C33" s="4">
        <f>+C31/3*1*50%</f>
        <v>2870568.9</v>
      </c>
      <c r="D33" s="5">
        <f>+C31/3*2*50%</f>
        <v>5741137.8</v>
      </c>
      <c r="E33" s="3">
        <f>+C31</f>
        <v>17223413.4</v>
      </c>
      <c r="G33" s="49"/>
      <c r="H33" s="41">
        <f>+H31/3*2</f>
        <v>11918698.266666666</v>
      </c>
      <c r="I33" s="42"/>
      <c r="J33" s="43"/>
    </row>
    <row r="34" spans="4:5" ht="9.75">
      <c r="D34" s="11" t="s">
        <v>9</v>
      </c>
      <c r="E34" s="8" t="s">
        <v>10</v>
      </c>
    </row>
    <row r="39" ht="9.75">
      <c r="G39" s="8" t="s">
        <v>16</v>
      </c>
    </row>
  </sheetData>
  <sheetProtection password="86ED" sheet="1" objects="1" scenarios="1"/>
  <protectedRanges>
    <protectedRange sqref="G14:G15 B20 B29 G29 G20 B14:B15" name="Rango1"/>
  </protectedRanges>
  <mergeCells count="41">
    <mergeCell ref="B11:E11"/>
    <mergeCell ref="G29:G33"/>
    <mergeCell ref="H31:J31"/>
    <mergeCell ref="H32:J32"/>
    <mergeCell ref="H33:J33"/>
    <mergeCell ref="B6:J6"/>
    <mergeCell ref="G26:J26"/>
    <mergeCell ref="G27:J27"/>
    <mergeCell ref="G18:J18"/>
    <mergeCell ref="I19:J19"/>
    <mergeCell ref="B2:J2"/>
    <mergeCell ref="B3:J3"/>
    <mergeCell ref="B4:J4"/>
    <mergeCell ref="B5:E5"/>
    <mergeCell ref="F5:J5"/>
    <mergeCell ref="B8:E8"/>
    <mergeCell ref="G12:J12"/>
    <mergeCell ref="G17:J17"/>
    <mergeCell ref="H13:J13"/>
    <mergeCell ref="H14:J14"/>
    <mergeCell ref="H24:J24"/>
    <mergeCell ref="G8:J8"/>
    <mergeCell ref="G11:J11"/>
    <mergeCell ref="G20:G24"/>
    <mergeCell ref="G9:J9"/>
    <mergeCell ref="B20:B24"/>
    <mergeCell ref="D20:E20"/>
    <mergeCell ref="D21:E21"/>
    <mergeCell ref="C22:E22"/>
    <mergeCell ref="B17:E17"/>
    <mergeCell ref="B18:E18"/>
    <mergeCell ref="I20:J20"/>
    <mergeCell ref="D19:E19"/>
    <mergeCell ref="B12:E12"/>
    <mergeCell ref="I21:J21"/>
    <mergeCell ref="H22:J22"/>
    <mergeCell ref="H23:J23"/>
    <mergeCell ref="B29:B33"/>
    <mergeCell ref="C31:E31"/>
    <mergeCell ref="B26:E26"/>
    <mergeCell ref="B27:E27"/>
  </mergeCells>
  <printOptions/>
  <pageMargins left="0.2" right="0.2" top="0.17" bottom="0.17" header="0" footer="0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marguelloc</dc:creator>
  <cp:keywords/>
  <dc:description/>
  <cp:lastModifiedBy>50687</cp:lastModifiedBy>
  <cp:lastPrinted>2014-05-19T15:10:27Z</cp:lastPrinted>
  <dcterms:created xsi:type="dcterms:W3CDTF">2013-02-05T22:17:08Z</dcterms:created>
  <dcterms:modified xsi:type="dcterms:W3CDTF">2020-07-28T14:31:55Z</dcterms:modified>
  <cp:category/>
  <cp:version/>
  <cp:contentType/>
  <cp:contentStatus/>
</cp:coreProperties>
</file>